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18\Documents\0. Up2School\"/>
    </mc:Choice>
  </mc:AlternateContent>
  <bookViews>
    <workbookView xWindow="120" yWindow="72" windowWidth="18912" windowHeight="8508" activeTab="1"/>
  </bookViews>
  <sheets>
    <sheet name="Notes" sheetId="1" r:id="rId1"/>
    <sheet name="Résultats" sheetId="3" r:id="rId2"/>
  </sheets>
  <calcPr calcId="171027"/>
</workbook>
</file>

<file path=xl/calcChain.xml><?xml version="1.0" encoding="utf-8"?>
<calcChain xmlns="http://schemas.openxmlformats.org/spreadsheetml/2006/main">
  <c r="E14" i="3" l="1"/>
  <c r="E12" i="3"/>
  <c r="E13" i="3"/>
  <c r="E5" i="3"/>
  <c r="E6" i="3"/>
  <c r="E7" i="3"/>
  <c r="E8" i="3"/>
  <c r="E9" i="3"/>
  <c r="E10" i="3"/>
  <c r="E11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4" i="3"/>
  <c r="D29" i="3"/>
  <c r="F29" i="3" s="1"/>
  <c r="D28" i="3"/>
  <c r="F28" i="3" s="1"/>
  <c r="D27" i="3"/>
  <c r="F27" i="3" s="1"/>
  <c r="D26" i="3"/>
  <c r="F26" i="3" s="1"/>
  <c r="D25" i="3"/>
  <c r="F25" i="3" s="1"/>
  <c r="D24" i="3"/>
  <c r="F24" i="3" s="1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D16" i="3"/>
  <c r="F16" i="3" s="1"/>
  <c r="D15" i="3"/>
  <c r="F15" i="3" s="1"/>
  <c r="D14" i="3"/>
  <c r="F14" i="3" s="1"/>
  <c r="D5" i="3"/>
  <c r="F5" i="3" s="1"/>
  <c r="D11" i="3"/>
  <c r="F11" i="3" s="1"/>
  <c r="D10" i="3"/>
  <c r="F10" i="3" s="1"/>
  <c r="D9" i="3"/>
  <c r="F9" i="3" s="1"/>
  <c r="D8" i="3"/>
  <c r="F8" i="3" s="1"/>
  <c r="D7" i="3"/>
  <c r="F7" i="3" s="1"/>
  <c r="D13" i="3"/>
  <c r="F13" i="3" s="1"/>
  <c r="D12" i="3"/>
  <c r="F12" i="3" s="1"/>
  <c r="D6" i="3"/>
  <c r="F6" i="3" s="1"/>
  <c r="D4" i="3"/>
  <c r="F4" i="3" s="1"/>
</calcChain>
</file>

<file path=xl/sharedStrings.xml><?xml version="1.0" encoding="utf-8"?>
<sst xmlns="http://schemas.openxmlformats.org/spreadsheetml/2006/main" count="64" uniqueCount="53">
  <si>
    <t>Mathématiques</t>
  </si>
  <si>
    <t>Epreuve HEC</t>
  </si>
  <si>
    <t>Epreuve CCIP</t>
  </si>
  <si>
    <t>Epreuve ESSEC</t>
  </si>
  <si>
    <t>Epreuve EDHEC</t>
  </si>
  <si>
    <t>Epreuve EM Lyon</t>
  </si>
  <si>
    <t>Epreuve Ecricome</t>
  </si>
  <si>
    <t>Epreuve ESCP</t>
  </si>
  <si>
    <t>Culture générale (dissertation)</t>
  </si>
  <si>
    <t>Epreuve EDHEC-ESSEC</t>
  </si>
  <si>
    <t>LV1</t>
  </si>
  <si>
    <t>Epreuve IENA</t>
  </si>
  <si>
    <t>LV2</t>
  </si>
  <si>
    <t>Contraction/ Synthèse de textes</t>
  </si>
  <si>
    <t>HEC</t>
  </si>
  <si>
    <t>ESSEC</t>
  </si>
  <si>
    <t>ESCP Europe</t>
  </si>
  <si>
    <t>EM Lyon</t>
  </si>
  <si>
    <t>EDHEC</t>
  </si>
  <si>
    <t>Audencia</t>
  </si>
  <si>
    <t>ESC Grenoble</t>
  </si>
  <si>
    <t>EM Strasbourg</t>
  </si>
  <si>
    <t>Telecom EM</t>
  </si>
  <si>
    <t>INSEEC</t>
  </si>
  <si>
    <t>ICN Business School</t>
  </si>
  <si>
    <t>ISC Paris</t>
  </si>
  <si>
    <t>ESC Pau</t>
  </si>
  <si>
    <t>EM Normandie</t>
  </si>
  <si>
    <t>ESC La Rochelle</t>
  </si>
  <si>
    <t>ESC Troyes</t>
  </si>
  <si>
    <t>Ecole</t>
  </si>
  <si>
    <t>Admissible ?</t>
  </si>
  <si>
    <t xml:space="preserve">Epreuve HEC </t>
  </si>
  <si>
    <t>Epreuve II ESSEC</t>
  </si>
  <si>
    <t>Epreuve I ESSEC</t>
  </si>
  <si>
    <t>Barre d'admissibilité 2016</t>
  </si>
  <si>
    <t>Toulouse BS</t>
  </si>
  <si>
    <t>NEOMA</t>
  </si>
  <si>
    <t>KEDGE</t>
  </si>
  <si>
    <t>SKEMA</t>
  </si>
  <si>
    <t>Montpellier BS</t>
  </si>
  <si>
    <t>Rennes SB</t>
  </si>
  <si>
    <t>Burgundy SB</t>
  </si>
  <si>
    <t>Brest BS</t>
  </si>
  <si>
    <t>ESC Clermont</t>
  </si>
  <si>
    <t>ISG</t>
  </si>
  <si>
    <t>Tes points</t>
  </si>
  <si>
    <t>Ta moyenne</t>
  </si>
  <si>
    <t>Tes résultats</t>
  </si>
  <si>
    <t>Entre tes notes !</t>
  </si>
  <si>
    <t>ESH</t>
  </si>
  <si>
    <t>Fait par Mehdi Cornilliet</t>
  </si>
  <si>
    <t xml:space="preserve">Major-Prépa : le site de référence des étudiants en prépa, 100% gratuit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</si>
</sst>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7" fillId="0" borderId="0" xfId="0" applyFont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130362</xdr:rowOff>
    </xdr:from>
    <xdr:to>
      <xdr:col>12</xdr:col>
      <xdr:colOff>202107</xdr:colOff>
      <xdr:row>4</xdr:row>
      <xdr:rowOff>58821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130362"/>
          <a:ext cx="2648127" cy="736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Z46"/>
  <sheetViews>
    <sheetView showGridLines="0" workbookViewId="0">
      <selection activeCell="D24" sqref="D24"/>
    </sheetView>
  </sheetViews>
  <sheetFormatPr baseColWidth="10" defaultRowHeight="14.4" x14ac:dyDescent="0.3"/>
  <cols>
    <col min="2" max="2" width="21.109375" customWidth="1"/>
    <col min="5" max="5" width="16.6640625" customWidth="1"/>
    <col min="8" max="8" width="21.109375" customWidth="1"/>
  </cols>
  <sheetData>
    <row r="2" spans="2:26" ht="14.4" customHeight="1" x14ac:dyDescent="0.3">
      <c r="E2" s="20" t="s">
        <v>49</v>
      </c>
      <c r="F2" s="20"/>
      <c r="G2" s="20"/>
    </row>
    <row r="3" spans="2:26" ht="15" customHeight="1" x14ac:dyDescent="0.3">
      <c r="E3" s="20"/>
      <c r="F3" s="20"/>
      <c r="G3" s="20"/>
    </row>
    <row r="4" spans="2:26" ht="19.8" customHeight="1" x14ac:dyDescent="0.3">
      <c r="E4" s="20"/>
      <c r="F4" s="20"/>
      <c r="G4" s="20"/>
    </row>
    <row r="6" spans="2:26" x14ac:dyDescent="0.3">
      <c r="B6" s="16" t="s">
        <v>0</v>
      </c>
      <c r="C6" s="16"/>
      <c r="D6" s="1"/>
      <c r="E6" s="16" t="s">
        <v>50</v>
      </c>
      <c r="F6" s="16"/>
      <c r="G6" s="1"/>
      <c r="H6" s="16" t="s">
        <v>8</v>
      </c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x14ac:dyDescent="0.3">
      <c r="B7" s="2" t="s">
        <v>32</v>
      </c>
      <c r="C7" s="1">
        <v>10</v>
      </c>
      <c r="D7" s="1"/>
      <c r="E7" s="3" t="s">
        <v>1</v>
      </c>
      <c r="F7" s="1">
        <v>10</v>
      </c>
      <c r="G7" s="1"/>
      <c r="H7" s="2" t="s">
        <v>1</v>
      </c>
      <c r="I7" s="1">
        <v>10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x14ac:dyDescent="0.3">
      <c r="B8" s="2" t="s">
        <v>34</v>
      </c>
      <c r="C8" s="1">
        <v>10</v>
      </c>
      <c r="D8" s="1"/>
      <c r="E8" s="3" t="s">
        <v>7</v>
      </c>
      <c r="F8" s="1">
        <v>10</v>
      </c>
      <c r="G8" s="1"/>
      <c r="H8" s="2" t="s">
        <v>9</v>
      </c>
      <c r="I8" s="1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x14ac:dyDescent="0.3">
      <c r="B9" s="2" t="s">
        <v>33</v>
      </c>
      <c r="C9" s="1">
        <v>10</v>
      </c>
      <c r="D9" s="1"/>
      <c r="E9" s="3" t="s">
        <v>3</v>
      </c>
      <c r="F9" s="1">
        <v>10</v>
      </c>
      <c r="G9" s="1"/>
      <c r="H9" s="2" t="s">
        <v>5</v>
      </c>
      <c r="I9" s="1">
        <v>10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x14ac:dyDescent="0.3">
      <c r="B10" s="2" t="s">
        <v>5</v>
      </c>
      <c r="C10" s="1">
        <v>10</v>
      </c>
      <c r="D10" s="1"/>
      <c r="E10" s="3" t="s">
        <v>6</v>
      </c>
      <c r="F10" s="1">
        <v>10</v>
      </c>
      <c r="G10" s="1"/>
      <c r="H10" s="2" t="s">
        <v>6</v>
      </c>
      <c r="I10" s="1">
        <v>10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x14ac:dyDescent="0.3">
      <c r="B11" s="2" t="s">
        <v>4</v>
      </c>
      <c r="C11" s="1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x14ac:dyDescent="0.3">
      <c r="B12" s="2" t="s">
        <v>6</v>
      </c>
      <c r="C12" s="1">
        <v>10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x14ac:dyDescent="0.3">
      <c r="B16" s="16" t="s">
        <v>10</v>
      </c>
      <c r="C16" s="16"/>
      <c r="D16" s="1"/>
      <c r="E16" s="15" t="s">
        <v>12</v>
      </c>
      <c r="F16" s="15"/>
      <c r="G16" s="1"/>
      <c r="H16" s="16" t="s">
        <v>13</v>
      </c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B17" s="2" t="s">
        <v>2</v>
      </c>
      <c r="C17" s="1">
        <v>10</v>
      </c>
      <c r="D17" s="1"/>
      <c r="E17" s="2" t="s">
        <v>2</v>
      </c>
      <c r="F17" s="1">
        <v>10</v>
      </c>
      <c r="G17" s="1"/>
      <c r="H17" s="2" t="s">
        <v>1</v>
      </c>
      <c r="I17" s="1">
        <v>10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B18" s="2" t="s">
        <v>6</v>
      </c>
      <c r="C18" s="1">
        <v>10</v>
      </c>
      <c r="D18" s="1"/>
      <c r="E18" s="2" t="s">
        <v>6</v>
      </c>
      <c r="F18" s="1">
        <v>10</v>
      </c>
      <c r="G18" s="1"/>
      <c r="H18" s="2" t="s">
        <v>7</v>
      </c>
      <c r="I18" s="1">
        <v>10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B19" s="2" t="s">
        <v>11</v>
      </c>
      <c r="C19" s="1">
        <v>10</v>
      </c>
      <c r="D19" s="1"/>
      <c r="E19" s="2" t="s">
        <v>11</v>
      </c>
      <c r="F19" s="1">
        <v>10</v>
      </c>
      <c r="G19" s="1"/>
      <c r="H19" s="2" t="s">
        <v>6</v>
      </c>
      <c r="I19" s="1">
        <v>10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B20" s="1"/>
      <c r="C20" s="1"/>
      <c r="D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14" t="s">
        <v>51</v>
      </c>
      <c r="B23" s="1"/>
      <c r="C23" s="1"/>
      <c r="D23" s="21" t="s">
        <v>52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x14ac:dyDescent="0.3">
      <c r="E46" s="1"/>
    </row>
  </sheetData>
  <protectedRanges>
    <protectedRange sqref="C7:C12 F7:F10 I7:I10 I17:I19 F17:F19 C17:C19" name="Maths"/>
  </protectedRanges>
  <mergeCells count="6">
    <mergeCell ref="B6:C6"/>
    <mergeCell ref="E6:F6"/>
    <mergeCell ref="H6:I6"/>
    <mergeCell ref="B16:C16"/>
    <mergeCell ref="H16:I16"/>
    <mergeCell ref="E2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tabSelected="1" workbookViewId="0">
      <selection activeCell="F14" sqref="F14"/>
    </sheetView>
  </sheetViews>
  <sheetFormatPr baseColWidth="10" defaultRowHeight="14.4" x14ac:dyDescent="0.3"/>
  <cols>
    <col min="1" max="1" width="34.77734375" customWidth="1"/>
    <col min="2" max="2" width="25.21875" customWidth="1"/>
    <col min="3" max="3" width="24.109375" customWidth="1"/>
    <col min="4" max="4" width="18.21875" customWidth="1"/>
    <col min="5" max="5" width="18.109375" customWidth="1"/>
    <col min="6" max="6" width="17.6640625" customWidth="1"/>
  </cols>
  <sheetData>
    <row r="1" spans="2:6" ht="40.799999999999997" customHeight="1" x14ac:dyDescent="0.3">
      <c r="C1" s="18" t="s">
        <v>48</v>
      </c>
      <c r="D1" s="18"/>
      <c r="E1" s="18"/>
    </row>
    <row r="3" spans="2:6" ht="15.6" x14ac:dyDescent="0.3">
      <c r="B3" s="9" t="s">
        <v>30</v>
      </c>
      <c r="C3" s="9" t="s">
        <v>35</v>
      </c>
      <c r="D3" s="9" t="s">
        <v>47</v>
      </c>
      <c r="E3" s="9" t="s">
        <v>46</v>
      </c>
      <c r="F3" s="19" t="s">
        <v>31</v>
      </c>
    </row>
    <row r="4" spans="2:6" x14ac:dyDescent="0.3">
      <c r="B4" s="5" t="s">
        <v>14</v>
      </c>
      <c r="C4" s="10">
        <v>14.04</v>
      </c>
      <c r="D4" s="13">
        <f>(7*Notes!$F$7+4*Notes!$C$7+4*Notes!$C$9+6*Notes!$I$7+4*Notes!$C$17+2*Notes!$F$17+3*Notes!$I$17)/30</f>
        <v>10</v>
      </c>
      <c r="E4" s="13">
        <f>D4*30</f>
        <v>300</v>
      </c>
      <c r="F4" s="11" t="str">
        <f t="shared" ref="F4:F29" si="0">IF($D4&gt;=$C4,"Oui","Non")</f>
        <v>Non</v>
      </c>
    </row>
    <row r="5" spans="2:6" x14ac:dyDescent="0.3">
      <c r="B5" s="5" t="s">
        <v>15</v>
      </c>
      <c r="C5" s="10">
        <v>13.34</v>
      </c>
      <c r="D5" s="13">
        <f>(7*Notes!$F$9+4*Notes!$C$7+4*Notes!$C$9+6*Notes!$I$7+4*Notes!$C$17+2*Notes!$F$17+3*Notes!$I$17)/30</f>
        <v>10</v>
      </c>
      <c r="E5" s="13">
        <f t="shared" ref="E5:E29" si="1">D5*30</f>
        <v>300</v>
      </c>
      <c r="F5" s="12" t="str">
        <f t="shared" si="0"/>
        <v>Non</v>
      </c>
    </row>
    <row r="6" spans="2:6" x14ac:dyDescent="0.3">
      <c r="B6" s="5" t="s">
        <v>16</v>
      </c>
      <c r="C6" s="10">
        <v>13.1</v>
      </c>
      <c r="D6" s="13">
        <f>(7*Notes!F8+4*Notes!$C$7+3*Notes!$C$9+5*Notes!$I$7+5*Notes!$C$17+3*Notes!$F$17+3*Notes!$I$18)/30</f>
        <v>10</v>
      </c>
      <c r="E6" s="13">
        <f t="shared" si="1"/>
        <v>300</v>
      </c>
      <c r="F6" s="12" t="str">
        <f t="shared" si="0"/>
        <v>Non</v>
      </c>
    </row>
    <row r="7" spans="2:6" x14ac:dyDescent="0.3">
      <c r="B7" s="7" t="s">
        <v>17</v>
      </c>
      <c r="C7" s="10">
        <v>12.58</v>
      </c>
      <c r="D7" s="13">
        <f>(8*Notes!$F$8+4*Notes!$C$10+2*Notes!$C$9+5*Notes!$I$9+5*Notes!$C$17+3*Notes!$F$17+3*Notes!$I$17)/30</f>
        <v>10</v>
      </c>
      <c r="E7" s="13">
        <f t="shared" si="1"/>
        <v>300</v>
      </c>
      <c r="F7" s="12" t="str">
        <f t="shared" si="0"/>
        <v>Non</v>
      </c>
    </row>
    <row r="8" spans="2:6" x14ac:dyDescent="0.3">
      <c r="B8" s="7" t="s">
        <v>18</v>
      </c>
      <c r="C8" s="10">
        <v>12.3</v>
      </c>
      <c r="D8" s="13">
        <f>(7*Notes!$F$8+6*Notes!$C$11+2*Notes!$C$9+5*Notes!$I$8+5*Notes!$C$17+2*Notes!$F$17+3*Notes!$I$17)/30</f>
        <v>10</v>
      </c>
      <c r="E8" s="13">
        <f t="shared" si="1"/>
        <v>300</v>
      </c>
      <c r="F8" s="12" t="str">
        <f t="shared" si="0"/>
        <v>Non</v>
      </c>
    </row>
    <row r="9" spans="2:6" x14ac:dyDescent="0.3">
      <c r="B9" s="7" t="s">
        <v>19</v>
      </c>
      <c r="C9" s="10">
        <v>11.5</v>
      </c>
      <c r="D9" s="13">
        <f>(6*Notes!$F$8+8*Notes!$C$11+5*Notes!$I$7+5*Notes!$C$17+3*Notes!$F$17+3*Notes!$I$17)/30</f>
        <v>10</v>
      </c>
      <c r="E9" s="13">
        <f t="shared" si="1"/>
        <v>300</v>
      </c>
      <c r="F9" s="12" t="str">
        <f t="shared" si="0"/>
        <v>Non</v>
      </c>
    </row>
    <row r="10" spans="2:6" x14ac:dyDescent="0.3">
      <c r="B10" s="4" t="s">
        <v>20</v>
      </c>
      <c r="C10" s="10">
        <v>11.5</v>
      </c>
      <c r="D10" s="13">
        <f>(8*Notes!$F$8+9*Notes!$C$11+2*Notes!$I$9+4*Notes!$C$17+4*Notes!$F$17+3*Notes!$I$17)/30</f>
        <v>10</v>
      </c>
      <c r="E10" s="13">
        <f t="shared" si="1"/>
        <v>300</v>
      </c>
      <c r="F10" s="12" t="str">
        <f t="shared" si="0"/>
        <v>Non</v>
      </c>
    </row>
    <row r="11" spans="2:6" x14ac:dyDescent="0.3">
      <c r="B11" s="4" t="s">
        <v>36</v>
      </c>
      <c r="C11" s="10">
        <v>10.7</v>
      </c>
      <c r="D11" s="13">
        <f>(8*Notes!$F$8+7*Notes!$C$11+5*Notes!$I$9+4*Notes!$C$17+3*Notes!$F$17+3*Notes!$I$18)/30</f>
        <v>10</v>
      </c>
      <c r="E11" s="13">
        <f t="shared" si="1"/>
        <v>300</v>
      </c>
      <c r="F11" s="12" t="str">
        <f t="shared" si="0"/>
        <v>Non</v>
      </c>
    </row>
    <row r="12" spans="2:6" x14ac:dyDescent="0.3">
      <c r="B12" s="4" t="s">
        <v>37</v>
      </c>
      <c r="C12" s="10">
        <v>10.199999999999999</v>
      </c>
      <c r="D12" s="13">
        <f>(6*Notes!$F$10+5*Notes!$C$12+4*Notes!$I$10+4*Notes!$C$18+3*Notes!$F$18+3*Notes!$I$19)/25</f>
        <v>10</v>
      </c>
      <c r="E12" s="13">
        <f>D12*25</f>
        <v>250</v>
      </c>
      <c r="F12" s="12" t="str">
        <f t="shared" si="0"/>
        <v>Non</v>
      </c>
    </row>
    <row r="13" spans="2:6" x14ac:dyDescent="0.3">
      <c r="B13" s="6" t="s">
        <v>38</v>
      </c>
      <c r="C13" s="10">
        <v>9.1</v>
      </c>
      <c r="D13" s="13">
        <f>(6*Notes!$F$10+4*Notes!$C$12+5*Notes!$I$10+4*Notes!$C$18+3*Notes!$F$18+3*Notes!$I$19)/25</f>
        <v>10</v>
      </c>
      <c r="E13" s="13">
        <f>D13*25</f>
        <v>250</v>
      </c>
      <c r="F13" s="12" t="str">
        <f t="shared" si="0"/>
        <v>Oui</v>
      </c>
    </row>
    <row r="14" spans="2:6" x14ac:dyDescent="0.3">
      <c r="B14" s="6" t="s">
        <v>39</v>
      </c>
      <c r="C14" s="10">
        <v>9.1</v>
      </c>
      <c r="D14" s="13">
        <f>(7*Notes!$F$9+4*Notes!$C$10+4*Notes!$I$9+5*Notes!$C$17+5*Notes!$F$17+5*Notes!$I$18)/30</f>
        <v>10</v>
      </c>
      <c r="E14" s="13">
        <f>D14*30</f>
        <v>300</v>
      </c>
      <c r="F14" s="12" t="str">
        <f t="shared" si="0"/>
        <v>Oui</v>
      </c>
    </row>
    <row r="15" spans="2:6" x14ac:dyDescent="0.3">
      <c r="B15" s="6" t="s">
        <v>22</v>
      </c>
      <c r="C15" s="10">
        <v>9</v>
      </c>
      <c r="D15" s="13">
        <f>(7*Notes!$F$9+5*Notes!$C$10+5*Notes!$I$9+6*Notes!$C$19+3*Notes!$F$19+4*Notes!$I$18)/30</f>
        <v>10</v>
      </c>
      <c r="E15" s="13">
        <f t="shared" si="1"/>
        <v>300</v>
      </c>
      <c r="F15" s="12" t="str">
        <f t="shared" si="0"/>
        <v>Oui</v>
      </c>
    </row>
    <row r="16" spans="2:6" x14ac:dyDescent="0.3">
      <c r="B16" s="6" t="s">
        <v>40</v>
      </c>
      <c r="C16" s="10">
        <v>8.6</v>
      </c>
      <c r="D16" s="13">
        <f>(7*Notes!$F$9+5*Notes!$C$9+4*Notes!$I$9+6*Notes!$C$19+4*Notes!$F$19+4*Notes!$I$18)/30</f>
        <v>10</v>
      </c>
      <c r="E16" s="13">
        <f t="shared" si="1"/>
        <v>300</v>
      </c>
      <c r="F16" s="12" t="str">
        <f t="shared" si="0"/>
        <v>Oui</v>
      </c>
    </row>
    <row r="17" spans="2:6" x14ac:dyDescent="0.3">
      <c r="B17" s="6" t="s">
        <v>41</v>
      </c>
      <c r="C17" s="10">
        <v>8.1</v>
      </c>
      <c r="D17" s="13">
        <f>(7*Notes!$F$9+4*Notes!$C$10+4*Notes!$I$9+5*Notes!$C$17+5*Notes!$F$17+5*Notes!$I$18)/30</f>
        <v>10</v>
      </c>
      <c r="E17" s="13">
        <f t="shared" si="1"/>
        <v>300</v>
      </c>
      <c r="F17" s="12" t="str">
        <f t="shared" si="0"/>
        <v>Oui</v>
      </c>
    </row>
    <row r="18" spans="2:6" x14ac:dyDescent="0.3">
      <c r="B18" s="6" t="s">
        <v>21</v>
      </c>
      <c r="C18" s="10">
        <v>8.1</v>
      </c>
      <c r="D18" s="13">
        <f>(6*Notes!$F$9+4*Notes!$C$10+4*Notes!$I$9+8*Notes!$C$19+5*Notes!$F$19+3*Notes!$I$18)/30</f>
        <v>10</v>
      </c>
      <c r="E18" s="13">
        <f t="shared" si="1"/>
        <v>300</v>
      </c>
      <c r="F18" s="12" t="str">
        <f t="shared" si="0"/>
        <v>Oui</v>
      </c>
    </row>
    <row r="19" spans="2:6" x14ac:dyDescent="0.3">
      <c r="B19" s="8" t="s">
        <v>28</v>
      </c>
      <c r="C19" s="10">
        <v>7.2</v>
      </c>
      <c r="D19" s="13">
        <f>(7*Notes!$F$9+5*Notes!$C$9+4*Notes!$I$9+6*Notes!$C$19+4*Notes!$F$19+4*Notes!$I$18)/30</f>
        <v>10</v>
      </c>
      <c r="E19" s="13">
        <f t="shared" si="1"/>
        <v>300</v>
      </c>
      <c r="F19" s="12" t="str">
        <f t="shared" si="0"/>
        <v>Oui</v>
      </c>
    </row>
    <row r="20" spans="2:6" x14ac:dyDescent="0.3">
      <c r="B20" s="8" t="s">
        <v>42</v>
      </c>
      <c r="C20" s="10">
        <v>7.01</v>
      </c>
      <c r="D20" s="13">
        <f>(6*Notes!$F$9+4*Notes!$C$10+4*Notes!$I$9+8*Notes!$C$19+5*Notes!$F$19+3*Notes!$I$18)/30</f>
        <v>10</v>
      </c>
      <c r="E20" s="13">
        <f t="shared" si="1"/>
        <v>300</v>
      </c>
      <c r="F20" s="12" t="str">
        <f t="shared" si="0"/>
        <v>Oui</v>
      </c>
    </row>
    <row r="21" spans="2:6" x14ac:dyDescent="0.3">
      <c r="B21" s="8" t="s">
        <v>43</v>
      </c>
      <c r="C21" s="10">
        <v>6.5</v>
      </c>
      <c r="D21" s="13">
        <f>(6*Notes!$F$9+4*Notes!$C$10+6*Notes!$I$9+7*Notes!$C$19+3*Notes!$F$19+4*Notes!$I$18)/30</f>
        <v>10</v>
      </c>
      <c r="E21" s="13">
        <f t="shared" si="1"/>
        <v>300</v>
      </c>
      <c r="F21" s="12" t="str">
        <f t="shared" si="0"/>
        <v>Oui</v>
      </c>
    </row>
    <row r="22" spans="2:6" x14ac:dyDescent="0.3">
      <c r="B22" s="8" t="s">
        <v>23</v>
      </c>
      <c r="C22" s="10">
        <v>6.44</v>
      </c>
      <c r="D22" s="13">
        <f>(6*Notes!$F$9+3*Notes!$C$10+5*Notes!$I$9+7*Notes!$C$19+6*Notes!$F$19+3*Notes!$I$18)/30</f>
        <v>10</v>
      </c>
      <c r="E22" s="13">
        <f t="shared" si="1"/>
        <v>300</v>
      </c>
      <c r="F22" s="12" t="str">
        <f t="shared" si="0"/>
        <v>Oui</v>
      </c>
    </row>
    <row r="23" spans="2:6" x14ac:dyDescent="0.3">
      <c r="B23" s="8" t="s">
        <v>24</v>
      </c>
      <c r="C23" s="10">
        <v>6.2</v>
      </c>
      <c r="D23" s="13">
        <f>(7*Notes!$F$9+5*Notes!$C$10+5*Notes!$I$9+6*Notes!$C$19+4*Notes!$F$19+3*Notes!$I$18)/30</f>
        <v>10</v>
      </c>
      <c r="E23" s="13">
        <f t="shared" si="1"/>
        <v>300</v>
      </c>
      <c r="F23" s="12" t="str">
        <f t="shared" si="0"/>
        <v>Oui</v>
      </c>
    </row>
    <row r="24" spans="2:6" x14ac:dyDescent="0.3">
      <c r="B24" s="8" t="s">
        <v>25</v>
      </c>
      <c r="C24" s="10">
        <v>6.1</v>
      </c>
      <c r="D24" s="13">
        <f>(8*Notes!$F$9+3*Notes!$C$10+4*Notes!$I$9+7*Notes!$C$19+5*Notes!$F$19+3*Notes!$I$18)/30</f>
        <v>10</v>
      </c>
      <c r="E24" s="13">
        <f t="shared" si="1"/>
        <v>300</v>
      </c>
      <c r="F24" s="12" t="str">
        <f t="shared" si="0"/>
        <v>Oui</v>
      </c>
    </row>
    <row r="25" spans="2:6" x14ac:dyDescent="0.3">
      <c r="B25" s="8" t="s">
        <v>27</v>
      </c>
      <c r="C25" s="10">
        <v>6</v>
      </c>
      <c r="D25" s="13">
        <f>(7*Notes!$F$9+4*Notes!$C$10+5*Notes!$I$9+6*Notes!$C$19+5*Notes!$F$19+3*Notes!$I$18)/30</f>
        <v>10</v>
      </c>
      <c r="E25" s="13">
        <f t="shared" si="1"/>
        <v>300</v>
      </c>
      <c r="F25" s="12" t="str">
        <f t="shared" si="0"/>
        <v>Oui</v>
      </c>
    </row>
    <row r="26" spans="2:6" x14ac:dyDescent="0.3">
      <c r="B26" s="8" t="s">
        <v>44</v>
      </c>
      <c r="C26" s="10">
        <v>6</v>
      </c>
      <c r="D26" s="13">
        <f>(7*Notes!$F$9+4*Notes!$C$10+4*Notes!$I$9+7*Notes!$C$19+5*Notes!$F$19+3*Notes!$I$18)/30</f>
        <v>10</v>
      </c>
      <c r="E26" s="13">
        <f t="shared" si="1"/>
        <v>300</v>
      </c>
      <c r="F26" s="12" t="str">
        <f t="shared" si="0"/>
        <v>Oui</v>
      </c>
    </row>
    <row r="27" spans="2:6" x14ac:dyDescent="0.3">
      <c r="B27" s="8" t="s">
        <v>26</v>
      </c>
      <c r="C27" s="10">
        <v>5.7</v>
      </c>
      <c r="D27" s="13">
        <f>(8*Notes!$F$9+3*Notes!$C$10+5*Notes!$I$9+7*Notes!$C$19+4*Notes!$F$19+3*Notes!$I$18)/30</f>
        <v>10</v>
      </c>
      <c r="E27" s="13">
        <f t="shared" si="1"/>
        <v>300</v>
      </c>
      <c r="F27" s="12" t="str">
        <f t="shared" si="0"/>
        <v>Oui</v>
      </c>
    </row>
    <row r="28" spans="2:6" x14ac:dyDescent="0.3">
      <c r="B28" s="8" t="s">
        <v>45</v>
      </c>
      <c r="C28" s="10">
        <v>5.51</v>
      </c>
      <c r="D28" s="13">
        <f>(8*Notes!$F$9+3*Notes!$C$10+4*Notes!$I$9+7*Notes!$C$19+5*Notes!$F$19+3*Notes!$I$18)/30</f>
        <v>10</v>
      </c>
      <c r="E28" s="13">
        <f t="shared" si="1"/>
        <v>300</v>
      </c>
      <c r="F28" s="12" t="str">
        <f t="shared" si="0"/>
        <v>Oui</v>
      </c>
    </row>
    <row r="29" spans="2:6" x14ac:dyDescent="0.3">
      <c r="B29" s="8" t="s">
        <v>29</v>
      </c>
      <c r="C29" s="10">
        <v>5.35</v>
      </c>
      <c r="D29" s="13">
        <f>(7*Notes!$F$9+3*Notes!$C$10+4*Notes!$I$9+7*Notes!$C$19+5*Notes!$F$19+4*Notes!$I$18)/30</f>
        <v>10</v>
      </c>
      <c r="E29" s="13">
        <f t="shared" si="1"/>
        <v>300</v>
      </c>
      <c r="F29" s="12" t="str">
        <f t="shared" si="0"/>
        <v>Oui</v>
      </c>
    </row>
  </sheetData>
  <mergeCells count="1">
    <mergeCell ref="C1:E1"/>
  </mergeCells>
  <conditionalFormatting sqref="F4">
    <cfRule type="expression" priority="34">
      <formula>IF($D4&gt;=$C4,"10","1")</formula>
    </cfRule>
    <cfRule type="iconSet" priority="35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38">
      <dataBar>
        <cfvo type="min"/>
        <cfvo type="max"/>
        <color rgb="FF638EC6"/>
      </dataBar>
    </cfRule>
    <cfRule type="iconSet" priority="39">
      <iconSet iconSet="3Symbols2">
        <cfvo type="percent" val="0"/>
        <cfvo type="percent" val="&quot;Non&quot;"/>
        <cfvo type="percent" val="&quot;Oui&quot;"/>
      </iconSet>
    </cfRule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41">
      <iconSet iconSet="3Symbols">
        <cfvo type="percent" val="0"/>
        <cfvo type="num" val="0"/>
        <cfvo type="num" val="1"/>
      </iconSet>
    </cfRule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D4:E4 D5:D6 E5:E29">
    <cfRule type="iconSet" priority="101">
      <iconSet iconSet="3Symbols2">
        <cfvo type="percent" val="0"/>
        <cfvo type="percent" val="&quot;Non&quot;"/>
        <cfvo type="percent" val="&quot;Oui&quot;"/>
      </iconSet>
    </cfRule>
  </conditionalFormatting>
  <conditionalFormatting sqref="C4:C29">
    <cfRule type="iconSet" priority="10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B29">
    <cfRule type="colorScale" priority="106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F4:F29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D7:D8">
    <cfRule type="iconSet" priority="29">
      <iconSet iconSet="3Symbols2">
        <cfvo type="percent" val="0"/>
        <cfvo type="percent" val="&quot;Non&quot;"/>
        <cfvo type="percent" val="&quot;Oui&quot;"/>
      </iconSet>
    </cfRule>
  </conditionalFormatting>
  <conditionalFormatting sqref="D9">
    <cfRule type="iconSet" priority="27">
      <iconSet iconSet="3Symbols2">
        <cfvo type="percent" val="0"/>
        <cfvo type="percent" val="&quot;Non&quot;"/>
        <cfvo type="percent" val="&quot;Oui&quot;"/>
      </iconSet>
    </cfRule>
  </conditionalFormatting>
  <conditionalFormatting sqref="D10">
    <cfRule type="iconSet" priority="26">
      <iconSet iconSet="3Symbols2">
        <cfvo type="percent" val="0"/>
        <cfvo type="percent" val="&quot;Non&quot;"/>
        <cfvo type="percent" val="&quot;Oui&quot;"/>
      </iconSet>
    </cfRule>
  </conditionalFormatting>
  <conditionalFormatting sqref="D11">
    <cfRule type="iconSet" priority="25">
      <iconSet iconSet="3Symbols2">
        <cfvo type="percent" val="0"/>
        <cfvo type="percent" val="&quot;Non&quot;"/>
        <cfvo type="percent" val="&quot;Oui&quot;"/>
      </iconSet>
    </cfRule>
  </conditionalFormatting>
  <conditionalFormatting sqref="D14">
    <cfRule type="iconSet" priority="22">
      <iconSet iconSet="3Symbols2">
        <cfvo type="percent" val="0"/>
        <cfvo type="percent" val="&quot;Non&quot;"/>
        <cfvo type="percent" val="&quot;Oui&quot;"/>
      </iconSet>
    </cfRule>
  </conditionalFormatting>
  <conditionalFormatting sqref="D17">
    <cfRule type="iconSet" priority="20">
      <iconSet iconSet="3Symbols2">
        <cfvo type="percent" val="0"/>
        <cfvo type="percent" val="&quot;Non&quot;"/>
        <cfvo type="percent" val="&quot;Oui&quot;"/>
      </iconSet>
    </cfRule>
  </conditionalFormatting>
  <conditionalFormatting sqref="D15">
    <cfRule type="iconSet" priority="18">
      <iconSet iconSet="3Symbols2">
        <cfvo type="percent" val="0"/>
        <cfvo type="percent" val="&quot;Non&quot;"/>
        <cfvo type="percent" val="&quot;Oui&quot;"/>
      </iconSet>
    </cfRule>
  </conditionalFormatting>
  <conditionalFormatting sqref="D16">
    <cfRule type="iconSet" priority="17">
      <iconSet iconSet="3Symbols2">
        <cfvo type="percent" val="0"/>
        <cfvo type="percent" val="&quot;Non&quot;"/>
        <cfvo type="percent" val="&quot;Oui&quot;"/>
      </iconSet>
    </cfRule>
  </conditionalFormatting>
  <conditionalFormatting sqref="D18">
    <cfRule type="iconSet" priority="16">
      <iconSet iconSet="3Symbols2">
        <cfvo type="percent" val="0"/>
        <cfvo type="percent" val="&quot;Non&quot;"/>
        <cfvo type="percent" val="&quot;Oui&quot;"/>
      </iconSet>
    </cfRule>
  </conditionalFormatting>
  <conditionalFormatting sqref="D19">
    <cfRule type="iconSet" priority="14">
      <iconSet iconSet="3Symbols2">
        <cfvo type="percent" val="0"/>
        <cfvo type="percent" val="&quot;Non&quot;"/>
        <cfvo type="percent" val="&quot;Oui&quot;"/>
      </iconSet>
    </cfRule>
  </conditionalFormatting>
  <conditionalFormatting sqref="D20">
    <cfRule type="iconSet" priority="13">
      <iconSet iconSet="3Symbols2">
        <cfvo type="percent" val="0"/>
        <cfvo type="percent" val="&quot;Non&quot;"/>
        <cfvo type="percent" val="&quot;Oui&quot;"/>
      </iconSet>
    </cfRule>
  </conditionalFormatting>
  <conditionalFormatting sqref="D21">
    <cfRule type="iconSet" priority="12">
      <iconSet iconSet="3Symbols2">
        <cfvo type="percent" val="0"/>
        <cfvo type="percent" val="&quot;Non&quot;"/>
        <cfvo type="percent" val="&quot;Oui&quot;"/>
      </iconSet>
    </cfRule>
  </conditionalFormatting>
  <conditionalFormatting sqref="D22">
    <cfRule type="iconSet" priority="11">
      <iconSet iconSet="3Symbols2">
        <cfvo type="percent" val="0"/>
        <cfvo type="percent" val="&quot;Non&quot;"/>
        <cfvo type="percent" val="&quot;Oui&quot;"/>
      </iconSet>
    </cfRule>
  </conditionalFormatting>
  <conditionalFormatting sqref="D23">
    <cfRule type="iconSet" priority="9">
      <iconSet iconSet="3Symbols2">
        <cfvo type="percent" val="0"/>
        <cfvo type="percent" val="&quot;Non&quot;"/>
        <cfvo type="percent" val="&quot;Oui&quot;"/>
      </iconSet>
    </cfRule>
  </conditionalFormatting>
  <conditionalFormatting sqref="D24">
    <cfRule type="iconSet" priority="8">
      <iconSet iconSet="3Symbols2">
        <cfvo type="percent" val="0"/>
        <cfvo type="percent" val="&quot;Non&quot;"/>
        <cfvo type="percent" val="&quot;Oui&quot;"/>
      </iconSet>
    </cfRule>
  </conditionalFormatting>
  <conditionalFormatting sqref="D25">
    <cfRule type="iconSet" priority="6">
      <iconSet iconSet="3Symbols2">
        <cfvo type="percent" val="0"/>
        <cfvo type="percent" val="&quot;Non&quot;"/>
        <cfvo type="percent" val="&quot;Oui&quot;"/>
      </iconSet>
    </cfRule>
  </conditionalFormatting>
  <conditionalFormatting sqref="D26">
    <cfRule type="iconSet" priority="5">
      <iconSet iconSet="3Symbols2">
        <cfvo type="percent" val="0"/>
        <cfvo type="percent" val="&quot;Non&quot;"/>
        <cfvo type="percent" val="&quot;Oui&quot;"/>
      </iconSet>
    </cfRule>
  </conditionalFormatting>
  <conditionalFormatting sqref="D27">
    <cfRule type="iconSet" priority="3">
      <iconSet iconSet="3Symbols2">
        <cfvo type="percent" val="0"/>
        <cfvo type="percent" val="&quot;Non&quot;"/>
        <cfvo type="percent" val="&quot;Oui&quot;"/>
      </iconSet>
    </cfRule>
  </conditionalFormatting>
  <conditionalFormatting sqref="D28">
    <cfRule type="iconSet" priority="2">
      <iconSet iconSet="3Symbols2">
        <cfvo type="percent" val="0"/>
        <cfvo type="percent" val="&quot;Non&quot;"/>
        <cfvo type="percent" val="&quot;Oui&quot;"/>
      </iconSet>
    </cfRule>
  </conditionalFormatting>
  <conditionalFormatting sqref="D29">
    <cfRule type="iconSet" priority="1">
      <iconSet iconSet="3Symbols2">
        <cfvo type="percent" val="0"/>
        <cfvo type="percent" val="&quot;Non&quot;"/>
        <cfvo type="percent" val="&quot;Oui&quot;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Notes</vt:lpstr>
      <vt:lpstr>Résultats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Cornilliet Mehdi</cp:lastModifiedBy>
  <dcterms:created xsi:type="dcterms:W3CDTF">2013-01-10T14:58:24Z</dcterms:created>
  <dcterms:modified xsi:type="dcterms:W3CDTF">2017-03-04T13:50:21Z</dcterms:modified>
</cp:coreProperties>
</file>